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mes_garven/Box/Teaching/Risk Management Course Materials/Class Problems/"/>
    </mc:Choice>
  </mc:AlternateContent>
  <xr:revisionPtr revIDLastSave="0" documentId="13_ncr:1_{E0FB49CB-8AB5-1443-B57B-019BEAB3906E}" xr6:coauthVersionLast="45" xr6:coauthVersionMax="45" xr10:uidLastSave="{00000000-0000-0000-0000-000000000000}"/>
  <bookViews>
    <workbookView xWindow="5260" yWindow="1860" windowWidth="22580" windowHeight="16540" xr2:uid="{00000000-000D-0000-FFFF-FFFF00000000}"/>
  </bookViews>
  <sheets>
    <sheet name="Portfolio Data" sheetId="1" r:id="rId1"/>
    <sheet name="Figure 1" sheetId="7" r:id="rId2"/>
  </sheets>
  <definedNames>
    <definedName name="__123Graph_A" hidden="1">'Portfolio Data'!$AF$16:$AF$28</definedName>
    <definedName name="__123Graph_AFIGURE1" hidden="1">'Portfolio Data'!$D$16:$D$37</definedName>
    <definedName name="__123Graph_AFIGURE2" hidden="1">'Portfolio Data'!$K$16:$K$28</definedName>
    <definedName name="__123Graph_AFIGURE3" hidden="1">'Portfolio Data'!$R$16:$R$28</definedName>
    <definedName name="__123Graph_AFIGURE4" hidden="1">'Portfolio Data'!$Y$16:$Y$28</definedName>
    <definedName name="__123Graph_AFIGURE5" hidden="1">'Portfolio Data'!$AF$16:$AF$28</definedName>
    <definedName name="__123Graph_LBL_A" hidden="1">'Portfolio Data'!$AF$16:$AF$28</definedName>
    <definedName name="__123Graph_LBL_AFIGURE1" hidden="1">'Portfolio Data'!$D$16:$D$37</definedName>
    <definedName name="__123Graph_LBL_AFIGURE2" hidden="1">'Portfolio Data'!$K$16:$K$28</definedName>
    <definedName name="__123Graph_LBL_AFIGURE3" hidden="1">'Portfolio Data'!$R$16:$R$28</definedName>
    <definedName name="__123Graph_LBL_AFIGURE4" hidden="1">'Portfolio Data'!$Y$16:$Y$28</definedName>
    <definedName name="__123Graph_LBL_AFIGURE5" hidden="1">'Portfolio Data'!$AF$16:$AF$28</definedName>
    <definedName name="__123Graph_LBL_B" hidden="1">'Portfolio Data'!$F$16:$F$37</definedName>
    <definedName name="__123Graph_LBL_BFIGURE1" hidden="1">'Portfolio Data'!$F$16:$F$37</definedName>
    <definedName name="__123Graph_LBL_BFIGURE2" hidden="1">'Portfolio Data'!$F$16:$F$37</definedName>
    <definedName name="__123Graph_LBL_BFIGURE3" hidden="1">'Portfolio Data'!$F$16:$F$37</definedName>
    <definedName name="__123Graph_LBL_BFIGURE4" hidden="1">'Portfolio Data'!$F$16:$F$37</definedName>
    <definedName name="__123Graph_LBL_BFIGURE5" hidden="1">'Portfolio Data'!$F$16:$F$37</definedName>
    <definedName name="__123Graph_X" hidden="1">'Portfolio Data'!$AH$16:$AH$28</definedName>
    <definedName name="__123Graph_XFIGURE1" hidden="1">'Portfolio Data'!$F$16:$F$37</definedName>
    <definedName name="__123Graph_XFIGURE2" hidden="1">'Portfolio Data'!$M$16:$M$28</definedName>
    <definedName name="__123Graph_XFIGURE3" hidden="1">'Portfolio Data'!$T$16:$T$28</definedName>
    <definedName name="__123Graph_XFIGURE4" hidden="1">'Portfolio Data'!$AA$16:$AA$28</definedName>
    <definedName name="__123Graph_XFIGURE5" hidden="1">'Portfolio Data'!$AH$16:$AH$28</definedName>
    <definedName name="_Fill" hidden="1">'Portfolio Data'!$A$30:$A$40</definedName>
    <definedName name="_Regression_Int" localSheetId="0" hidden="1">1</definedName>
    <definedName name="_xlnm.Print_Area" localSheetId="0">'Portfolio Data'!$AC$6:$AH$28</definedName>
    <definedName name="Print_Area_MI" localSheetId="0">'Portfolio Data'!$AC$6:$AH$28</definedName>
    <definedName name="solver_adj" localSheetId="0" hidden="1">'Portfolio Data'!$C$3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'Portfolio Data'!$B$11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-0.5</definedName>
    <definedName name="solver_ver" localSheetId="0" hidden="1">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19" i="1"/>
  <c r="C18" i="1"/>
  <c r="A2" i="1"/>
  <c r="A3" i="1"/>
  <c r="A4" i="1"/>
  <c r="B6" i="1"/>
  <c r="C6" i="1"/>
  <c r="B10" i="1"/>
  <c r="B20" i="1"/>
  <c r="B21" i="1"/>
  <c r="B22" i="1"/>
  <c r="C22" i="1"/>
  <c r="C21" i="1"/>
  <c r="C7" i="1"/>
  <c r="B23" i="1"/>
  <c r="C20" i="1"/>
  <c r="D18" i="1"/>
  <c r="D21" i="1"/>
  <c r="D20" i="1"/>
  <c r="D19" i="1"/>
  <c r="D22" i="1"/>
  <c r="C23" i="1"/>
  <c r="B24" i="1"/>
  <c r="B7" i="1"/>
  <c r="C8" i="1"/>
  <c r="C24" i="1"/>
  <c r="B25" i="1"/>
  <c r="D23" i="1"/>
  <c r="B8" i="1"/>
  <c r="B11" i="1"/>
  <c r="D24" i="1"/>
  <c r="C25" i="1"/>
  <c r="B26" i="1"/>
  <c r="B16" i="1"/>
  <c r="E19" i="1"/>
  <c r="F19" i="1"/>
  <c r="E21" i="1"/>
  <c r="F21" i="1"/>
  <c r="E23" i="1"/>
  <c r="F23" i="1"/>
  <c r="E24" i="1"/>
  <c r="F24" i="1"/>
  <c r="E20" i="1"/>
  <c r="F20" i="1"/>
  <c r="E22" i="1"/>
  <c r="F22" i="1"/>
  <c r="E18" i="1"/>
  <c r="F18" i="1"/>
  <c r="E25" i="1"/>
  <c r="F25" i="1"/>
  <c r="B27" i="1"/>
  <c r="C26" i="1"/>
  <c r="E26" i="1"/>
  <c r="F26" i="1"/>
  <c r="D25" i="1"/>
  <c r="C16" i="1"/>
  <c r="D16" i="1"/>
  <c r="E16" i="1"/>
  <c r="F16" i="1"/>
  <c r="D26" i="1"/>
  <c r="B28" i="1"/>
  <c r="C27" i="1"/>
  <c r="D27" i="1"/>
  <c r="E27" i="1"/>
  <c r="F27" i="1"/>
  <c r="B29" i="1"/>
  <c r="C28" i="1"/>
  <c r="E28" i="1"/>
  <c r="F28" i="1"/>
  <c r="D28" i="1"/>
  <c r="B30" i="1"/>
  <c r="C29" i="1"/>
  <c r="D29" i="1"/>
  <c r="E29" i="1"/>
  <c r="F29" i="1"/>
  <c r="B31" i="1"/>
  <c r="C30" i="1"/>
  <c r="D30" i="1"/>
  <c r="E30" i="1"/>
  <c r="F30" i="1"/>
  <c r="B32" i="1"/>
  <c r="C31" i="1"/>
  <c r="D31" i="1"/>
  <c r="E31" i="1"/>
  <c r="F31" i="1"/>
  <c r="B33" i="1"/>
  <c r="C32" i="1"/>
  <c r="E32" i="1"/>
  <c r="F32" i="1"/>
  <c r="D32" i="1"/>
  <c r="B34" i="1"/>
  <c r="C33" i="1"/>
  <c r="D33" i="1"/>
  <c r="E33" i="1"/>
  <c r="F33" i="1"/>
  <c r="C34" i="1"/>
  <c r="D34" i="1"/>
  <c r="B35" i="1"/>
  <c r="E34" i="1"/>
  <c r="F34" i="1"/>
  <c r="B36" i="1"/>
  <c r="C35" i="1"/>
  <c r="D35" i="1"/>
  <c r="E35" i="1"/>
  <c r="F35" i="1"/>
  <c r="B37" i="1"/>
  <c r="C36" i="1"/>
  <c r="E36" i="1"/>
  <c r="F36" i="1"/>
  <c r="D36" i="1"/>
  <c r="B38" i="1"/>
  <c r="C37" i="1"/>
  <c r="D37" i="1"/>
  <c r="B39" i="1"/>
  <c r="C38" i="1"/>
  <c r="D38" i="1"/>
  <c r="E37" i="1"/>
  <c r="F37" i="1"/>
  <c r="E38" i="1"/>
  <c r="F38" i="1"/>
  <c r="B40" i="1"/>
  <c r="C39" i="1"/>
  <c r="D39" i="1"/>
  <c r="E39" i="1"/>
  <c r="F39" i="1"/>
  <c r="B41" i="1"/>
  <c r="C40" i="1"/>
  <c r="D40" i="1"/>
  <c r="E40" i="1"/>
  <c r="F40" i="1"/>
  <c r="B42" i="1"/>
  <c r="C41" i="1"/>
  <c r="D41" i="1"/>
  <c r="E41" i="1"/>
  <c r="F41" i="1"/>
  <c r="B43" i="1"/>
  <c r="C42" i="1"/>
  <c r="D42" i="1"/>
  <c r="E42" i="1"/>
  <c r="F42" i="1"/>
  <c r="B44" i="1"/>
  <c r="C43" i="1"/>
  <c r="D43" i="1"/>
  <c r="E43" i="1"/>
  <c r="F43" i="1"/>
  <c r="B45" i="1"/>
  <c r="C44" i="1"/>
  <c r="D44" i="1"/>
  <c r="E44" i="1"/>
  <c r="F44" i="1"/>
  <c r="B46" i="1"/>
  <c r="C45" i="1"/>
  <c r="D45" i="1"/>
  <c r="E45" i="1"/>
  <c r="F45" i="1"/>
  <c r="B47" i="1"/>
  <c r="B48" i="1"/>
  <c r="C46" i="1"/>
  <c r="E46" i="1"/>
  <c r="F46" i="1"/>
  <c r="D46" i="1"/>
  <c r="C48" i="1"/>
  <c r="D48" i="1"/>
  <c r="E48" i="1"/>
  <c r="F48" i="1"/>
  <c r="C47" i="1"/>
  <c r="E47" i="1"/>
  <c r="F47" i="1"/>
  <c r="D47" i="1"/>
</calcChain>
</file>

<file path=xl/sharedStrings.xml><?xml version="1.0" encoding="utf-8"?>
<sst xmlns="http://schemas.openxmlformats.org/spreadsheetml/2006/main" count="18" uniqueCount="18">
  <si>
    <t>Probability</t>
  </si>
  <si>
    <t>Ras</t>
  </si>
  <si>
    <t>Rbs</t>
  </si>
  <si>
    <t>E(Ri)</t>
  </si>
  <si>
    <t>Var(Ri)</t>
  </si>
  <si>
    <t>Std(Ri)</t>
  </si>
  <si>
    <t>Cov(Ra,Rb)</t>
  </si>
  <si>
    <t>Corr(Ra,Rb)</t>
  </si>
  <si>
    <t>Risks and Returns of Alternative Portfolio Strategies</t>
  </si>
  <si>
    <t>Minimum Var.</t>
  </si>
  <si>
    <t>Xa</t>
  </si>
  <si>
    <t>Xb</t>
  </si>
  <si>
    <t>E(Rp)</t>
  </si>
  <si>
    <t>Var(Rp)</t>
  </si>
  <si>
    <t>Std(Rp)</t>
  </si>
  <si>
    <t>Portfolio</t>
  </si>
  <si>
    <t xml:space="preserve">Other </t>
  </si>
  <si>
    <t>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</si>
</sst>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_)"/>
    <numFmt numFmtId="165" formatCode="0.00_)"/>
  </numFmts>
  <fonts count="4" x14ac:knownFonts="1">
    <font>
      <sz val="10"/>
      <name val="Courier"/>
    </font>
    <font>
      <sz val="12"/>
      <color theme="1"/>
      <name val="Calibri"/>
      <family val="2"/>
      <scheme val="minor"/>
    </font>
    <font>
      <sz val="10"/>
      <color theme="1"/>
      <name val="Courier"/>
      <family val="3"/>
    </font>
    <font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0" fontId="2" fillId="0" borderId="0" xfId="0" applyFont="1"/>
    <xf numFmtId="16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Protection="1"/>
    <xf numFmtId="164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1: RISK AND RETURN FOR A 
TWO ASSET PORTFOLIO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62634110247873E-2"/>
          <c:y val="0.13376835236541598"/>
          <c:w val="0.89567147613762488"/>
          <c:h val="0.7536704730831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'Portfolio Data'!$F$16:$F$48</c:f>
              <c:numCache>
                <c:formatCode>0.0000_)</c:formatCode>
                <c:ptCount val="33"/>
                <c:pt idx="0">
                  <c:v>6.4142698058981859E-2</c:v>
                </c:pt>
                <c:pt idx="2">
                  <c:v>0.44899888641287294</c:v>
                </c:pt>
                <c:pt idx="3">
                  <c:v>0.42335800453044464</c:v>
                </c:pt>
                <c:pt idx="4">
                  <c:v>0.39775369262899374</c:v>
                </c:pt>
                <c:pt idx="5">
                  <c:v>0.37219349806249974</c:v>
                </c:pt>
                <c:pt idx="6">
                  <c:v>0.34668717888032724</c:v>
                </c:pt>
                <c:pt idx="7">
                  <c:v>0.3212475680841802</c:v>
                </c:pt>
                <c:pt idx="8">
                  <c:v>0.29589187214251089</c:v>
                </c:pt>
                <c:pt idx="9">
                  <c:v>0.27064367718459642</c:v>
                </c:pt>
                <c:pt idx="10">
                  <c:v>0.24553614805156493</c:v>
                </c:pt>
                <c:pt idx="11">
                  <c:v>0.22061731573020285</c:v>
                </c:pt>
                <c:pt idx="12">
                  <c:v>0.19595917942265428</c:v>
                </c:pt>
                <c:pt idx="13">
                  <c:v>0.17167410987099951</c:v>
                </c:pt>
                <c:pt idx="14">
                  <c:v>0.14794593607125547</c:v>
                </c:pt>
                <c:pt idx="15">
                  <c:v>0.12509196616889517</c:v>
                </c:pt>
                <c:pt idx="16">
                  <c:v>0.10369185117452578</c:v>
                </c:pt>
                <c:pt idx="17">
                  <c:v>8.4852813742385721E-2</c:v>
                </c:pt>
                <c:pt idx="18">
                  <c:v>7.0654086930622792E-2</c:v>
                </c:pt>
                <c:pt idx="19">
                  <c:v>6.4249513616836049E-2</c:v>
                </c:pt>
                <c:pt idx="20">
                  <c:v>6.7882250993908544E-2</c:v>
                </c:pt>
                <c:pt idx="21">
                  <c:v>8.0199750623053651E-2</c:v>
                </c:pt>
                <c:pt idx="22">
                  <c:v>9.79795897113271E-2</c:v>
                </c:pt>
                <c:pt idx="23">
                  <c:v>0.11879393923933995</c:v>
                </c:pt>
                <c:pt idx="24">
                  <c:v>0.14130817386124553</c:v>
                </c:pt>
                <c:pt idx="25">
                  <c:v>0.1648271822242921</c:v>
                </c:pt>
                <c:pt idx="26">
                  <c:v>0.18897618897628349</c:v>
                </c:pt>
                <c:pt idx="27">
                  <c:v>0.21354156504062627</c:v>
                </c:pt>
                <c:pt idx="28">
                  <c:v>0.23839463081202147</c:v>
                </c:pt>
                <c:pt idx="29">
                  <c:v>0.26345398080120191</c:v>
                </c:pt>
                <c:pt idx="30">
                  <c:v>0.28866589684269955</c:v>
                </c:pt>
                <c:pt idx="31">
                  <c:v>0.31399363050864593</c:v>
                </c:pt>
                <c:pt idx="32">
                  <c:v>0.33941125496954289</c:v>
                </c:pt>
              </c:numCache>
            </c:numRef>
          </c:xVal>
          <c:yVal>
            <c:numRef>
              <c:f>'Portfolio Data'!$D$16:$D$48</c:f>
              <c:numCache>
                <c:formatCode>0.0000_)</c:formatCode>
                <c:ptCount val="33"/>
                <c:pt idx="0">
                  <c:v>9.857142857142856E-2</c:v>
                </c:pt>
                <c:pt idx="2">
                  <c:v>0.15</c:v>
                </c:pt>
                <c:pt idx="3">
                  <c:v>0.14699999999999996</c:v>
                </c:pt>
                <c:pt idx="4">
                  <c:v>0.14400000000000002</c:v>
                </c:pt>
                <c:pt idx="5">
                  <c:v>0.14100000000000001</c:v>
                </c:pt>
                <c:pt idx="6">
                  <c:v>0.13800000000000001</c:v>
                </c:pt>
                <c:pt idx="7">
                  <c:v>0.13499999999999998</c:v>
                </c:pt>
                <c:pt idx="8">
                  <c:v>0.13200000000000001</c:v>
                </c:pt>
                <c:pt idx="9">
                  <c:v>0.129</c:v>
                </c:pt>
                <c:pt idx="10">
                  <c:v>0.126</c:v>
                </c:pt>
                <c:pt idx="11">
                  <c:v>0.123</c:v>
                </c:pt>
                <c:pt idx="12">
                  <c:v>0.12000000000000001</c:v>
                </c:pt>
                <c:pt idx="13">
                  <c:v>0.11699999999999999</c:v>
                </c:pt>
                <c:pt idx="14">
                  <c:v>0.114</c:v>
                </c:pt>
                <c:pt idx="15">
                  <c:v>0.11100000000000002</c:v>
                </c:pt>
                <c:pt idx="16">
                  <c:v>0.108</c:v>
                </c:pt>
                <c:pt idx="17">
                  <c:v>0.10500000000000001</c:v>
                </c:pt>
                <c:pt idx="18">
                  <c:v>0.10200000000000001</c:v>
                </c:pt>
                <c:pt idx="19">
                  <c:v>9.9000000000000005E-2</c:v>
                </c:pt>
                <c:pt idx="20">
                  <c:v>9.6000000000000002E-2</c:v>
                </c:pt>
                <c:pt idx="21">
                  <c:v>9.2999999999999999E-2</c:v>
                </c:pt>
                <c:pt idx="22">
                  <c:v>8.9999999999999983E-2</c:v>
                </c:pt>
                <c:pt idx="23">
                  <c:v>8.7000000000000008E-2</c:v>
                </c:pt>
                <c:pt idx="24">
                  <c:v>8.4000000000000005E-2</c:v>
                </c:pt>
                <c:pt idx="25">
                  <c:v>8.0999999999999989E-2</c:v>
                </c:pt>
                <c:pt idx="26">
                  <c:v>7.7999999999999986E-2</c:v>
                </c:pt>
                <c:pt idx="27">
                  <c:v>7.4999999999999983E-2</c:v>
                </c:pt>
                <c:pt idx="28">
                  <c:v>7.1999999999999981E-2</c:v>
                </c:pt>
                <c:pt idx="29">
                  <c:v>6.8999999999999978E-2</c:v>
                </c:pt>
                <c:pt idx="30">
                  <c:v>6.5999999999999975E-2</c:v>
                </c:pt>
                <c:pt idx="31">
                  <c:v>6.2999999999999973E-2</c:v>
                </c:pt>
                <c:pt idx="32">
                  <c:v>5.999999999999997E-2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40-2A48-805E-3E5AE5C31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12128"/>
        <c:axId val="230982016"/>
      </c:scatterChart>
      <c:valAx>
        <c:axId val="1209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Portfolio Standard Deviation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982016"/>
        <c:crosses val="autoZero"/>
        <c:crossBetween val="midCat"/>
      </c:valAx>
      <c:valAx>
        <c:axId val="230982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Portfolio Return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7.99347471451875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12128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R48"/>
  <sheetViews>
    <sheetView showGridLines="0" tabSelected="1" zoomScale="115" zoomScaleNormal="115" workbookViewId="0"/>
  </sheetViews>
  <sheetFormatPr baseColWidth="10" defaultColWidth="9.6640625" defaultRowHeight="16" x14ac:dyDescent="0.2"/>
  <cols>
    <col min="1" max="1" width="12.6640625" style="4" customWidth="1"/>
    <col min="2" max="7" width="9.6640625" style="4"/>
    <col min="8" max="8" width="12.6640625" style="4" customWidth="1"/>
    <col min="9" max="14" width="9.6640625" style="4"/>
    <col min="15" max="15" width="12.6640625" style="4" customWidth="1"/>
    <col min="16" max="21" width="9.6640625" style="4"/>
    <col min="22" max="22" width="12.6640625" style="4" customWidth="1"/>
    <col min="23" max="28" width="9.6640625" style="4"/>
    <col min="29" max="29" width="12.6640625" style="4" customWidth="1"/>
    <col min="30" max="16384" width="9.6640625" style="4"/>
  </cols>
  <sheetData>
    <row r="1" spans="1:44" x14ac:dyDescent="0.2">
      <c r="A1" s="1" t="s">
        <v>0</v>
      </c>
      <c r="B1" s="2" t="s">
        <v>1</v>
      </c>
      <c r="C1" s="2" t="s">
        <v>2</v>
      </c>
      <c r="D1" s="3"/>
      <c r="E1" s="3"/>
      <c r="F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x14ac:dyDescent="0.2">
      <c r="A2" s="6">
        <f>1/3</f>
        <v>0.33333333333333331</v>
      </c>
      <c r="B2" s="6">
        <v>-0.03</v>
      </c>
      <c r="C2" s="6">
        <v>0.36</v>
      </c>
      <c r="D2" s="6"/>
      <c r="E2" s="3"/>
      <c r="F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x14ac:dyDescent="0.2">
      <c r="A3" s="6">
        <f>1/3</f>
        <v>0.33333333333333331</v>
      </c>
      <c r="B3" s="6">
        <v>0.09</v>
      </c>
      <c r="C3" s="6">
        <v>-0.12</v>
      </c>
      <c r="D3" s="6"/>
      <c r="E3" s="3"/>
      <c r="F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x14ac:dyDescent="0.2">
      <c r="A4" s="6">
        <f>1/3</f>
        <v>0.33333333333333331</v>
      </c>
      <c r="B4" s="6">
        <v>0.21</v>
      </c>
      <c r="C4" s="6">
        <v>0.12</v>
      </c>
      <c r="D4" s="6"/>
      <c r="E4" s="3"/>
      <c r="F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x14ac:dyDescent="0.2">
      <c r="A5" s="3"/>
      <c r="B5" s="3"/>
      <c r="C5" s="3"/>
      <c r="D5" s="3"/>
      <c r="E5" s="3"/>
      <c r="F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x14ac:dyDescent="0.2">
      <c r="A6" s="7" t="s">
        <v>3</v>
      </c>
      <c r="B6" s="6">
        <f>$A$2*$B$2+$A$3*$B$3+$A$4*$B$4</f>
        <v>0.09</v>
      </c>
      <c r="C6" s="6">
        <f>$A$2*$C$2+$A$3*$C$3+$A$4*$C$4</f>
        <v>0.12</v>
      </c>
      <c r="D6" s="6"/>
      <c r="E6" s="3"/>
      <c r="F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">
      <c r="A7" s="7" t="s">
        <v>4</v>
      </c>
      <c r="B7" s="6">
        <f>$A$2*(B$2-B$6)^2+$A$3*(B$3-B$6)^2+$A$4*(B$4-B$6)^2</f>
        <v>9.5999999999999992E-3</v>
      </c>
      <c r="C7" s="6">
        <f>$A$2*(C$2-C$6)^2+$A$3*(C$3-C$6)^2+$A$4*(C$4-C$6)^2</f>
        <v>3.8399999999999997E-2</v>
      </c>
      <c r="D7" s="6"/>
      <c r="E7" s="3"/>
      <c r="F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x14ac:dyDescent="0.2">
      <c r="A8" s="7" t="s">
        <v>5</v>
      </c>
      <c r="B8" s="6">
        <f>SQRT($B$7)</f>
        <v>9.7979589711327114E-2</v>
      </c>
      <c r="C8" s="6">
        <f>SQRT($C$7)</f>
        <v>0.19595917942265423</v>
      </c>
      <c r="D8" s="6"/>
      <c r="E8" s="3"/>
      <c r="F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x14ac:dyDescent="0.2">
      <c r="A9" s="3"/>
      <c r="B9" s="3"/>
      <c r="C9" s="3"/>
      <c r="D9" s="3"/>
      <c r="E9" s="3"/>
      <c r="F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x14ac:dyDescent="0.2">
      <c r="A10" s="7" t="s">
        <v>6</v>
      </c>
      <c r="B10" s="6">
        <f>(A2*(B2-B6)*(C2-C6)+A3*(B3-B6)*(C3-C6)+A4*(B4-B6)*(C4-C6))</f>
        <v>-9.5999999999999974E-3</v>
      </c>
      <c r="C10" s="3"/>
      <c r="D10" s="3"/>
      <c r="E10" s="3"/>
      <c r="F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x14ac:dyDescent="0.2">
      <c r="A11" s="7" t="s">
        <v>7</v>
      </c>
      <c r="B11" s="6">
        <f>B10/(B8*C8)</f>
        <v>-0.5</v>
      </c>
      <c r="C11" s="3"/>
      <c r="D11" s="3"/>
      <c r="E11" s="3"/>
      <c r="F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x14ac:dyDescent="0.2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x14ac:dyDescent="0.2">
      <c r="A13" s="1" t="s">
        <v>8</v>
      </c>
      <c r="B13" s="3"/>
      <c r="C13" s="3"/>
      <c r="D13" s="3"/>
      <c r="E13" s="3"/>
      <c r="F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x14ac:dyDescent="0.2"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x14ac:dyDescent="0.2">
      <c r="A15" s="7" t="s">
        <v>9</v>
      </c>
      <c r="B15" s="8" t="s">
        <v>10</v>
      </c>
      <c r="C15" s="8" t="s">
        <v>11</v>
      </c>
      <c r="D15" s="8" t="s">
        <v>12</v>
      </c>
      <c r="E15" s="8" t="s">
        <v>13</v>
      </c>
      <c r="F15" s="1" t="s">
        <v>14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x14ac:dyDescent="0.2">
      <c r="A16" s="8" t="s">
        <v>15</v>
      </c>
      <c r="B16" s="10">
        <f>(C7-B10)/(B7+C7-2*B10)</f>
        <v>0.71428571428571441</v>
      </c>
      <c r="C16" s="10">
        <f>1-B16</f>
        <v>0.28571428571428559</v>
      </c>
      <c r="D16" s="10">
        <f>B16*B6+C16*C6</f>
        <v>9.857142857142856E-2</v>
      </c>
      <c r="E16" s="10">
        <f>B16^2*B$7+C16^2*C$7+2*B16*C16*B$10</f>
        <v>4.1142857142857144E-3</v>
      </c>
      <c r="F16" s="10">
        <f>SQRT(E16)</f>
        <v>6.4142698058981859E-2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x14ac:dyDescent="0.2">
      <c r="A17" s="3"/>
      <c r="B17" s="3"/>
      <c r="C17" s="3"/>
      <c r="D17" s="3"/>
      <c r="E17" s="3"/>
      <c r="F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x14ac:dyDescent="0.2">
      <c r="A18" s="8" t="s">
        <v>16</v>
      </c>
      <c r="B18" s="6">
        <v>-1</v>
      </c>
      <c r="C18" s="3">
        <f t="shared" ref="C18:C26" si="0">1-B18</f>
        <v>2</v>
      </c>
      <c r="D18" s="6">
        <f t="shared" ref="D18:D26" si="1">B18*B$6+C18*C$6</f>
        <v>0.15</v>
      </c>
      <c r="E18" s="6">
        <f t="shared" ref="E18:E26" si="2">B18^2*B$7+C18^2*C$7+2*B18*C18*B$10</f>
        <v>0.20159999999999997</v>
      </c>
      <c r="F18" s="6">
        <f t="shared" ref="F18:F26" si="3">SQRT(E18)</f>
        <v>0.44899888641287294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x14ac:dyDescent="0.2">
      <c r="A19" s="8" t="s">
        <v>17</v>
      </c>
      <c r="B19" s="6">
        <f>B18+0.1</f>
        <v>-0.9</v>
      </c>
      <c r="C19" s="3">
        <f t="shared" si="0"/>
        <v>1.9</v>
      </c>
      <c r="D19" s="6">
        <f t="shared" si="1"/>
        <v>0.14699999999999996</v>
      </c>
      <c r="E19" s="6">
        <f t="shared" si="2"/>
        <v>0.17923199999999997</v>
      </c>
      <c r="F19" s="6">
        <f t="shared" si="3"/>
        <v>0.42335800453044464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x14ac:dyDescent="0.2">
      <c r="A20" s="6"/>
      <c r="B20" s="6">
        <f t="shared" ref="B20:B47" si="4">B19+0.1</f>
        <v>-0.8</v>
      </c>
      <c r="C20" s="3">
        <f t="shared" si="0"/>
        <v>1.8</v>
      </c>
      <c r="D20" s="6">
        <f t="shared" si="1"/>
        <v>0.14400000000000002</v>
      </c>
      <c r="E20" s="6">
        <f t="shared" si="2"/>
        <v>0.15820800000000002</v>
      </c>
      <c r="F20" s="6">
        <f t="shared" si="3"/>
        <v>0.39775369262899374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x14ac:dyDescent="0.2">
      <c r="A21" s="6"/>
      <c r="B21" s="6">
        <f t="shared" si="4"/>
        <v>-0.70000000000000007</v>
      </c>
      <c r="C21" s="3">
        <f t="shared" si="0"/>
        <v>1.7000000000000002</v>
      </c>
      <c r="D21" s="6">
        <f t="shared" si="1"/>
        <v>0.14100000000000001</v>
      </c>
      <c r="E21" s="6">
        <f t="shared" si="2"/>
        <v>0.13852800000000001</v>
      </c>
      <c r="F21" s="6">
        <f t="shared" si="3"/>
        <v>0.37219349806249974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x14ac:dyDescent="0.2">
      <c r="A22" s="3"/>
      <c r="B22" s="6">
        <f t="shared" si="4"/>
        <v>-0.60000000000000009</v>
      </c>
      <c r="C22" s="3">
        <f t="shared" si="0"/>
        <v>1.6</v>
      </c>
      <c r="D22" s="6">
        <f t="shared" si="1"/>
        <v>0.13800000000000001</v>
      </c>
      <c r="E22" s="6">
        <f t="shared" si="2"/>
        <v>0.12019200000000002</v>
      </c>
      <c r="F22" s="6">
        <f t="shared" si="3"/>
        <v>0.34668717888032724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x14ac:dyDescent="0.2">
      <c r="A23" s="3"/>
      <c r="B23" s="6">
        <f t="shared" si="4"/>
        <v>-0.50000000000000011</v>
      </c>
      <c r="C23" s="3">
        <f t="shared" si="0"/>
        <v>1.5</v>
      </c>
      <c r="D23" s="6">
        <f t="shared" si="1"/>
        <v>0.13499999999999998</v>
      </c>
      <c r="E23" s="6">
        <f t="shared" si="2"/>
        <v>0.10319999999999999</v>
      </c>
      <c r="F23" s="6">
        <f t="shared" si="3"/>
        <v>0.3212475680841802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x14ac:dyDescent="0.2">
      <c r="A24" s="3"/>
      <c r="B24" s="6">
        <f t="shared" si="4"/>
        <v>-0.40000000000000013</v>
      </c>
      <c r="C24" s="3">
        <f t="shared" si="0"/>
        <v>1.4000000000000001</v>
      </c>
      <c r="D24" s="6">
        <f t="shared" si="1"/>
        <v>0.13200000000000001</v>
      </c>
      <c r="E24" s="6">
        <f t="shared" si="2"/>
        <v>8.7552000000000005E-2</v>
      </c>
      <c r="F24" s="6">
        <f t="shared" si="3"/>
        <v>0.29589187214251089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x14ac:dyDescent="0.2">
      <c r="A25" s="3"/>
      <c r="B25" s="6">
        <f t="shared" si="4"/>
        <v>-0.30000000000000016</v>
      </c>
      <c r="C25" s="3">
        <f t="shared" si="0"/>
        <v>1.3000000000000003</v>
      </c>
      <c r="D25" s="6">
        <f t="shared" si="1"/>
        <v>0.129</v>
      </c>
      <c r="E25" s="6">
        <f t="shared" si="2"/>
        <v>7.3248000000000035E-2</v>
      </c>
      <c r="F25" s="6">
        <f t="shared" si="3"/>
        <v>0.27064367718459642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x14ac:dyDescent="0.2">
      <c r="A26" s="3"/>
      <c r="B26" s="6">
        <f t="shared" si="4"/>
        <v>-0.20000000000000015</v>
      </c>
      <c r="C26" s="3">
        <f t="shared" si="0"/>
        <v>1.2000000000000002</v>
      </c>
      <c r="D26" s="6">
        <f t="shared" si="1"/>
        <v>0.126</v>
      </c>
      <c r="E26" s="6">
        <f t="shared" si="2"/>
        <v>6.0288000000000015E-2</v>
      </c>
      <c r="F26" s="6">
        <f t="shared" si="3"/>
        <v>0.24553614805156493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x14ac:dyDescent="0.2">
      <c r="A27" s="3"/>
      <c r="B27" s="6">
        <f t="shared" si="4"/>
        <v>-0.10000000000000014</v>
      </c>
      <c r="C27" s="3">
        <f t="shared" ref="C27:C38" si="5">1-B27</f>
        <v>1.1000000000000001</v>
      </c>
      <c r="D27" s="6">
        <f t="shared" ref="D27:D48" si="6">B27*B$6+C27*C$6</f>
        <v>0.123</v>
      </c>
      <c r="E27" s="6">
        <f t="shared" ref="E27:E48" si="7">B27^2*B$7+C27^2*C$7+2*B27*C27*B$10</f>
        <v>4.8672000000000007E-2</v>
      </c>
      <c r="F27" s="6">
        <f t="shared" ref="F27:F48" si="8">SQRT(E27)</f>
        <v>0.22061731573020285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x14ac:dyDescent="0.2">
      <c r="A28" s="3"/>
      <c r="B28" s="6">
        <f t="shared" si="4"/>
        <v>-1.3877787807814457E-16</v>
      </c>
      <c r="C28" s="3">
        <f t="shared" si="5"/>
        <v>1.0000000000000002</v>
      </c>
      <c r="D28" s="6">
        <f t="shared" si="6"/>
        <v>0.12000000000000001</v>
      </c>
      <c r="E28" s="6">
        <f t="shared" si="7"/>
        <v>3.8400000000000011E-2</v>
      </c>
      <c r="F28" s="6">
        <f t="shared" si="8"/>
        <v>0.19595917942265428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x14ac:dyDescent="0.2">
      <c r="A29" s="3"/>
      <c r="B29" s="6">
        <f t="shared" si="4"/>
        <v>9.9999999999999867E-2</v>
      </c>
      <c r="C29" s="3">
        <f t="shared" si="5"/>
        <v>0.90000000000000013</v>
      </c>
      <c r="D29" s="6">
        <f t="shared" si="6"/>
        <v>0.11699999999999999</v>
      </c>
      <c r="E29" s="6">
        <f t="shared" si="7"/>
        <v>2.9472000000000009E-2</v>
      </c>
      <c r="F29" s="6">
        <f t="shared" si="8"/>
        <v>0.17167410987099951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x14ac:dyDescent="0.2">
      <c r="A30" s="9"/>
      <c r="B30" s="6">
        <f t="shared" si="4"/>
        <v>0.19999999999999987</v>
      </c>
      <c r="C30" s="3">
        <f t="shared" si="5"/>
        <v>0.80000000000000016</v>
      </c>
      <c r="D30" s="6">
        <f t="shared" si="6"/>
        <v>0.114</v>
      </c>
      <c r="E30" s="6">
        <f t="shared" si="7"/>
        <v>2.1888000000000008E-2</v>
      </c>
      <c r="F30" s="6">
        <f t="shared" si="8"/>
        <v>0.14794593607125547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x14ac:dyDescent="0.2">
      <c r="A31" s="9"/>
      <c r="B31" s="6">
        <f t="shared" si="4"/>
        <v>0.29999999999999988</v>
      </c>
      <c r="C31" s="3">
        <f t="shared" si="5"/>
        <v>0.70000000000000018</v>
      </c>
      <c r="D31" s="6">
        <f t="shared" si="6"/>
        <v>0.11100000000000002</v>
      </c>
      <c r="E31" s="6">
        <f t="shared" si="7"/>
        <v>1.5648000000000013E-2</v>
      </c>
      <c r="F31" s="6">
        <f t="shared" si="8"/>
        <v>0.12509196616889517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x14ac:dyDescent="0.2">
      <c r="A32" s="9"/>
      <c r="B32" s="6">
        <f t="shared" si="4"/>
        <v>0.39999999999999991</v>
      </c>
      <c r="C32" s="3">
        <f t="shared" si="5"/>
        <v>0.60000000000000009</v>
      </c>
      <c r="D32" s="6">
        <f t="shared" si="6"/>
        <v>0.108</v>
      </c>
      <c r="E32" s="6">
        <f t="shared" si="7"/>
        <v>1.0752000000000005E-2</v>
      </c>
      <c r="F32" s="6">
        <f t="shared" si="8"/>
        <v>0.10369185117452578</v>
      </c>
    </row>
    <row r="33" spans="1:6" x14ac:dyDescent="0.2">
      <c r="A33" s="9"/>
      <c r="B33" s="6">
        <f t="shared" si="4"/>
        <v>0.49999999999999989</v>
      </c>
      <c r="C33" s="3">
        <f t="shared" si="5"/>
        <v>0.50000000000000011</v>
      </c>
      <c r="D33" s="6">
        <f t="shared" si="6"/>
        <v>0.10500000000000001</v>
      </c>
      <c r="E33" s="6">
        <f t="shared" si="7"/>
        <v>7.2000000000000033E-3</v>
      </c>
      <c r="F33" s="6">
        <f t="shared" si="8"/>
        <v>8.4852813742385721E-2</v>
      </c>
    </row>
    <row r="34" spans="1:6" x14ac:dyDescent="0.2">
      <c r="A34" s="9"/>
      <c r="B34" s="6">
        <f t="shared" si="4"/>
        <v>0.59999999999999987</v>
      </c>
      <c r="C34" s="3">
        <f t="shared" si="5"/>
        <v>0.40000000000000013</v>
      </c>
      <c r="D34" s="6">
        <f t="shared" si="6"/>
        <v>0.10200000000000001</v>
      </c>
      <c r="E34" s="6">
        <f t="shared" si="7"/>
        <v>4.9920000000000016E-3</v>
      </c>
      <c r="F34" s="6">
        <f t="shared" si="8"/>
        <v>7.0654086930622792E-2</v>
      </c>
    </row>
    <row r="35" spans="1:6" x14ac:dyDescent="0.2">
      <c r="A35" s="9"/>
      <c r="B35" s="6">
        <f t="shared" si="4"/>
        <v>0.69999999999999984</v>
      </c>
      <c r="C35" s="3">
        <f t="shared" si="5"/>
        <v>0.30000000000000016</v>
      </c>
      <c r="D35" s="6">
        <f t="shared" si="6"/>
        <v>9.9000000000000005E-2</v>
      </c>
      <c r="E35" s="6">
        <f t="shared" si="7"/>
        <v>4.1280000000000006E-3</v>
      </c>
      <c r="F35" s="6">
        <f t="shared" si="8"/>
        <v>6.4249513616836049E-2</v>
      </c>
    </row>
    <row r="36" spans="1:6" x14ac:dyDescent="0.2">
      <c r="A36" s="9"/>
      <c r="B36" s="6">
        <f t="shared" si="4"/>
        <v>0.79999999999999982</v>
      </c>
      <c r="C36" s="3">
        <f t="shared" si="5"/>
        <v>0.20000000000000018</v>
      </c>
      <c r="D36" s="6">
        <f t="shared" si="6"/>
        <v>9.6000000000000002E-2</v>
      </c>
      <c r="E36" s="6">
        <f t="shared" si="7"/>
        <v>4.6079999999999975E-3</v>
      </c>
      <c r="F36" s="6">
        <f t="shared" si="8"/>
        <v>6.7882250993908544E-2</v>
      </c>
    </row>
    <row r="37" spans="1:6" x14ac:dyDescent="0.2">
      <c r="A37" s="9"/>
      <c r="B37" s="6">
        <f t="shared" si="4"/>
        <v>0.8999999999999998</v>
      </c>
      <c r="C37" s="3">
        <f t="shared" si="5"/>
        <v>0.1000000000000002</v>
      </c>
      <c r="D37" s="6">
        <f t="shared" si="6"/>
        <v>9.2999999999999999E-2</v>
      </c>
      <c r="E37" s="6">
        <f t="shared" si="7"/>
        <v>6.4319999999999941E-3</v>
      </c>
      <c r="F37" s="6">
        <f t="shared" si="8"/>
        <v>8.0199750623053651E-2</v>
      </c>
    </row>
    <row r="38" spans="1:6" x14ac:dyDescent="0.2">
      <c r="A38" s="9"/>
      <c r="B38" s="6">
        <f t="shared" si="4"/>
        <v>0.99999999999999978</v>
      </c>
      <c r="C38" s="3">
        <f t="shared" si="5"/>
        <v>0</v>
      </c>
      <c r="D38" s="6">
        <f t="shared" si="6"/>
        <v>8.9999999999999983E-2</v>
      </c>
      <c r="E38" s="6">
        <f t="shared" si="7"/>
        <v>9.5999999999999957E-3</v>
      </c>
      <c r="F38" s="6">
        <f t="shared" si="8"/>
        <v>9.79795897113271E-2</v>
      </c>
    </row>
    <row r="39" spans="1:6" x14ac:dyDescent="0.2">
      <c r="A39" s="9"/>
      <c r="B39" s="6">
        <f t="shared" si="4"/>
        <v>1.0999999999999999</v>
      </c>
      <c r="C39" s="3">
        <f t="shared" ref="C39:C47" si="9">1-B39</f>
        <v>-9.9999999999999867E-2</v>
      </c>
      <c r="D39" s="6">
        <f t="shared" si="6"/>
        <v>8.7000000000000008E-2</v>
      </c>
      <c r="E39" s="6">
        <f t="shared" si="7"/>
        <v>1.4111999999999991E-2</v>
      </c>
      <c r="F39" s="6">
        <f t="shared" si="8"/>
        <v>0.11879393923933995</v>
      </c>
    </row>
    <row r="40" spans="1:6" x14ac:dyDescent="0.2">
      <c r="A40" s="9"/>
      <c r="B40" s="6">
        <f t="shared" si="4"/>
        <v>1.2</v>
      </c>
      <c r="C40" s="3">
        <f t="shared" si="9"/>
        <v>-0.19999999999999996</v>
      </c>
      <c r="D40" s="6">
        <f t="shared" si="6"/>
        <v>8.4000000000000005E-2</v>
      </c>
      <c r="E40" s="6">
        <f t="shared" si="7"/>
        <v>1.9967999999999993E-2</v>
      </c>
      <c r="F40" s="6">
        <f t="shared" si="8"/>
        <v>0.14130817386124553</v>
      </c>
    </row>
    <row r="41" spans="1:6" x14ac:dyDescent="0.2">
      <c r="B41" s="6">
        <f t="shared" si="4"/>
        <v>1.3</v>
      </c>
      <c r="C41" s="3">
        <f t="shared" si="9"/>
        <v>-0.30000000000000004</v>
      </c>
      <c r="D41" s="6">
        <f t="shared" si="6"/>
        <v>8.0999999999999989E-2</v>
      </c>
      <c r="E41" s="6">
        <f t="shared" si="7"/>
        <v>2.7167999999999998E-2</v>
      </c>
      <c r="F41" s="6">
        <f t="shared" si="8"/>
        <v>0.1648271822242921</v>
      </c>
    </row>
    <row r="42" spans="1:6" x14ac:dyDescent="0.2">
      <c r="B42" s="6">
        <f t="shared" si="4"/>
        <v>1.4000000000000001</v>
      </c>
      <c r="C42" s="3">
        <f t="shared" si="9"/>
        <v>-0.40000000000000013</v>
      </c>
      <c r="D42" s="6">
        <f t="shared" si="6"/>
        <v>7.7999999999999986E-2</v>
      </c>
      <c r="E42" s="6">
        <f t="shared" si="7"/>
        <v>3.5712000000000008E-2</v>
      </c>
      <c r="F42" s="6">
        <f t="shared" si="8"/>
        <v>0.18897618897628349</v>
      </c>
    </row>
    <row r="43" spans="1:6" x14ac:dyDescent="0.2">
      <c r="B43" s="6">
        <f t="shared" si="4"/>
        <v>1.5000000000000002</v>
      </c>
      <c r="C43" s="3">
        <f t="shared" si="9"/>
        <v>-0.50000000000000022</v>
      </c>
      <c r="D43" s="6">
        <f t="shared" si="6"/>
        <v>7.4999999999999983E-2</v>
      </c>
      <c r="E43" s="6">
        <f t="shared" si="7"/>
        <v>4.5600000000000022E-2</v>
      </c>
      <c r="F43" s="6">
        <f t="shared" si="8"/>
        <v>0.21354156504062627</v>
      </c>
    </row>
    <row r="44" spans="1:6" x14ac:dyDescent="0.2">
      <c r="B44" s="6">
        <f t="shared" si="4"/>
        <v>1.6000000000000003</v>
      </c>
      <c r="C44" s="3">
        <f t="shared" si="9"/>
        <v>-0.60000000000000031</v>
      </c>
      <c r="D44" s="6">
        <f t="shared" si="6"/>
        <v>7.1999999999999981E-2</v>
      </c>
      <c r="E44" s="6">
        <f t="shared" si="7"/>
        <v>5.6832000000000021E-2</v>
      </c>
      <c r="F44" s="6">
        <f t="shared" si="8"/>
        <v>0.23839463081202147</v>
      </c>
    </row>
    <row r="45" spans="1:6" x14ac:dyDescent="0.2">
      <c r="B45" s="6">
        <f t="shared" si="4"/>
        <v>1.7000000000000004</v>
      </c>
      <c r="C45" s="3">
        <f t="shared" si="9"/>
        <v>-0.7000000000000004</v>
      </c>
      <c r="D45" s="6">
        <f t="shared" si="6"/>
        <v>6.8999999999999978E-2</v>
      </c>
      <c r="E45" s="6">
        <f t="shared" si="7"/>
        <v>6.9408000000000053E-2</v>
      </c>
      <c r="F45" s="6">
        <f t="shared" si="8"/>
        <v>0.26345398080120191</v>
      </c>
    </row>
    <row r="46" spans="1:6" x14ac:dyDescent="0.2">
      <c r="B46" s="6">
        <f t="shared" si="4"/>
        <v>1.8000000000000005</v>
      </c>
      <c r="C46" s="3">
        <f t="shared" si="9"/>
        <v>-0.80000000000000049</v>
      </c>
      <c r="D46" s="6">
        <f t="shared" si="6"/>
        <v>6.5999999999999975E-2</v>
      </c>
      <c r="E46" s="6">
        <f t="shared" si="7"/>
        <v>8.3328000000000055E-2</v>
      </c>
      <c r="F46" s="6">
        <f t="shared" si="8"/>
        <v>0.28866589684269955</v>
      </c>
    </row>
    <row r="47" spans="1:6" x14ac:dyDescent="0.2">
      <c r="B47" s="6">
        <f t="shared" si="4"/>
        <v>1.9000000000000006</v>
      </c>
      <c r="C47" s="3">
        <f t="shared" si="9"/>
        <v>-0.90000000000000058</v>
      </c>
      <c r="D47" s="6">
        <f t="shared" si="6"/>
        <v>6.2999999999999973E-2</v>
      </c>
      <c r="E47" s="6">
        <f t="shared" si="7"/>
        <v>9.8592000000000068E-2</v>
      </c>
      <c r="F47" s="6">
        <f t="shared" si="8"/>
        <v>0.31399363050864593</v>
      </c>
    </row>
    <row r="48" spans="1:6" x14ac:dyDescent="0.2">
      <c r="B48" s="6">
        <f t="shared" ref="B48" si="10">B47+0.1</f>
        <v>2.0000000000000004</v>
      </c>
      <c r="C48" s="3">
        <f t="shared" ref="C48" si="11">1-B48</f>
        <v>-1.0000000000000004</v>
      </c>
      <c r="D48" s="6">
        <f t="shared" si="6"/>
        <v>5.999999999999997E-2</v>
      </c>
      <c r="E48" s="6">
        <f t="shared" si="7"/>
        <v>0.11520000000000005</v>
      </c>
      <c r="F48" s="6">
        <f t="shared" si="8"/>
        <v>0.33941125496954289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Data</vt:lpstr>
      <vt:lpstr>Figure 1</vt:lpstr>
      <vt:lpstr>'Portfolio Data'!Print_Area</vt:lpstr>
      <vt:lpstr>'Portfolio Data'!Print_Area_MI</vt:lpstr>
    </vt:vector>
  </TitlesOfParts>
  <Company>Hankamer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Garven</dc:creator>
  <cp:lastModifiedBy>James R. Garven</cp:lastModifiedBy>
  <dcterms:created xsi:type="dcterms:W3CDTF">2000-08-30T19:47:00Z</dcterms:created>
  <dcterms:modified xsi:type="dcterms:W3CDTF">2020-01-21T22:10:03Z</dcterms:modified>
</cp:coreProperties>
</file>